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15913030-D507-4858-B4A2-C2AC39F3C4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-4, Sch 5" sheetId="1" r:id="rId1"/>
  </sheets>
  <definedNames>
    <definedName name="\P">'APA-SPA-ADH-MBR-4, Sch 5'!$P$3:$P$3</definedName>
    <definedName name="_xlnm.Print_Area" localSheetId="0">'APA-SPA-ADH-MBR-4, Sch 5'!$A$1:$Q$76</definedName>
  </definedNames>
  <calcPr calcId="191028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3" i="1" l="1"/>
  <c r="K58" i="1"/>
  <c r="K59" i="1"/>
  <c r="K60" i="1"/>
  <c r="K61" i="1"/>
  <c r="K62" i="1"/>
  <c r="K63" i="1"/>
  <c r="K64" i="1"/>
  <c r="K65" i="1"/>
  <c r="K66" i="1"/>
  <c r="K67" i="1"/>
  <c r="K68" i="1"/>
  <c r="K69" i="1"/>
  <c r="I73" i="1"/>
  <c r="K57" i="1"/>
  <c r="I71" i="1"/>
  <c r="Q50" i="1"/>
  <c r="Q28" i="1"/>
  <c r="A15" i="1"/>
  <c r="A16" i="1"/>
  <c r="A17" i="1"/>
  <c r="A18" i="1"/>
  <c r="A19" i="1"/>
  <c r="A20" i="1"/>
  <c r="A21" i="1"/>
  <c r="A22" i="1"/>
  <c r="A23" i="1"/>
  <c r="A24" i="1"/>
  <c r="A25" i="1"/>
  <c r="A26" i="1"/>
  <c r="A28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50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1" i="1"/>
  <c r="A73" i="1"/>
  <c r="G73" i="1"/>
  <c r="E71" i="1"/>
  <c r="G71" i="1"/>
  <c r="O28" i="1"/>
  <c r="C57" i="1"/>
  <c r="I50" i="1"/>
  <c r="K50" i="1"/>
  <c r="I28" i="1"/>
  <c r="M28" i="1"/>
  <c r="K28" i="1"/>
  <c r="G50" i="1"/>
  <c r="G28" i="1"/>
  <c r="E50" i="1"/>
  <c r="C58" i="1"/>
  <c r="E28" i="1"/>
  <c r="M50" i="1"/>
  <c r="O50" i="1"/>
  <c r="C59" i="1"/>
  <c r="C60" i="1"/>
  <c r="C61" i="1"/>
  <c r="C62" i="1"/>
  <c r="C63" i="1"/>
  <c r="C64" i="1"/>
  <c r="C65" i="1"/>
  <c r="C66" i="1"/>
  <c r="C67" i="1"/>
  <c r="C68" i="1"/>
  <c r="C69" i="1"/>
  <c r="K71" i="1" l="1"/>
</calcChain>
</file>

<file path=xl/sharedStrings.xml><?xml version="1.0" encoding="utf-8"?>
<sst xmlns="http://schemas.openxmlformats.org/spreadsheetml/2006/main" count="90" uniqueCount="46">
  <si>
    <t>GEORGIA POWER COMPANY</t>
  </si>
  <si>
    <t>ASSET RETIREMENT OBLIGATION (ARO) RATE BASE</t>
  </si>
  <si>
    <t>FOR THE THIRTEEN MONTH AVERAGE PERIOD ENDING JULY 31, 2023</t>
  </si>
  <si>
    <t>(AMOUNTS IN THOUSANDS)</t>
  </si>
  <si>
    <t>ARO</t>
  </si>
  <si>
    <t>Gross Plant</t>
  </si>
  <si>
    <t>Line</t>
  </si>
  <si>
    <t>Steam</t>
  </si>
  <si>
    <t>Nuclear</t>
  </si>
  <si>
    <t>Hydro</t>
  </si>
  <si>
    <t>Transmission</t>
  </si>
  <si>
    <t>Distribution</t>
  </si>
  <si>
    <t>General</t>
  </si>
  <si>
    <t>Other</t>
  </si>
  <si>
    <t>No.</t>
  </si>
  <si>
    <t>Month</t>
  </si>
  <si>
    <t>(Acct. 317)</t>
  </si>
  <si>
    <t>(Acct. 326)</t>
  </si>
  <si>
    <t>(Acct. 337)</t>
  </si>
  <si>
    <t>(Acct. 359.1)</t>
  </si>
  <si>
    <t>(Acct. 374)</t>
  </si>
  <si>
    <t>(Acct. 399)</t>
  </si>
  <si>
    <t>(Acct. 347)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</si>
  <si>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</si>
  <si>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</si>
  <si>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</si>
  <si>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</si>
  <si>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</si>
  <si>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</si>
  <si>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</si>
  <si>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</si>
  <si>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</si>
  <si>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Average</t>
  </si>
  <si>
    <t>Accumulated</t>
  </si>
  <si>
    <t>Depreciation</t>
  </si>
  <si>
    <t>Regulatory</t>
  </si>
  <si>
    <t xml:space="preserve">ARO </t>
  </si>
  <si>
    <t>Asset</t>
  </si>
  <si>
    <t>Liability</t>
  </si>
  <si>
    <t>Wholesale</t>
  </si>
  <si>
    <t>(182.3)</t>
  </si>
  <si>
    <t>(230)</t>
  </si>
  <si>
    <t>Adjustment</t>
  </si>
  <si>
    <t>Summation</t>
  </si>
  <si>
    <t>Change</t>
  </si>
  <si>
    <t>Note: Details may not add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</si>
</sst>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6">
    <font>
      <sz val="12"/>
      <name val="TimesNewRomanPS"/>
    </font>
    <font>
      <sz val="8"/>
      <name val="TimesNewRomanPS"/>
    </font>
    <font>
      <sz val="12"/>
      <name val="Times New Roman"/>
      <family val="1"/>
    </font>
    <font>
      <u/>
      <sz val="12"/>
      <name val="TimesNewRomanPS"/>
    </font>
    <font>
      <sz val="10"/>
      <name val="Arial"/>
      <family val="2"/>
    </font>
    <font>
      <b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37" fontId="0" fillId="2" borderId="0"/>
    <xf numFmtId="43" fontId="4" fillId="0" borderId="0" applyFont="0" applyFill="0" applyBorder="0" applyAlignment="0" applyProtection="0"/>
  </cellStyleXfs>
  <cellXfs count="39">
    <xf numFmtId="37" fontId="0" fillId="2" borderId="0" xfId="0"/>
    <xf numFmtId="37" fontId="2" fillId="0" borderId="0" xfId="0" applyFont="1" applyFill="1"/>
    <xf numFmtId="5" fontId="2" fillId="0" borderId="0" xfId="0" applyNumberFormat="1" applyFont="1" applyFill="1"/>
    <xf numFmtId="17" fontId="3" fillId="0" borderId="0" xfId="0" applyNumberFormat="1" applyFont="1" applyFill="1" applyAlignment="1">
      <alignment horizontal="center"/>
    </xf>
    <xf numFmtId="41" fontId="2" fillId="0" borderId="0" xfId="0" applyNumberFormat="1" applyFont="1" applyFill="1"/>
    <xf numFmtId="37" fontId="2" fillId="0" borderId="0" xfId="0" applyFont="1" applyFill="1" applyAlignment="1">
      <alignment horizontal="centerContinuous" vertical="center"/>
    </xf>
    <xf numFmtId="164" fontId="2" fillId="0" borderId="0" xfId="1" applyNumberFormat="1" applyFont="1" applyFill="1"/>
    <xf numFmtId="42" fontId="2" fillId="0" borderId="0" xfId="0" applyNumberFormat="1" applyFont="1" applyFill="1"/>
    <xf numFmtId="37" fontId="2" fillId="0" borderId="0" xfId="0" quotePrefix="1" applyFont="1" applyFill="1" applyAlignment="1">
      <alignment horizontal="center"/>
    </xf>
    <xf numFmtId="164" fontId="2" fillId="2" borderId="0" xfId="1" applyNumberFormat="1" applyFont="1" applyFill="1" applyBorder="1"/>
    <xf numFmtId="164" fontId="2" fillId="0" borderId="0" xfId="1" applyNumberFormat="1" applyFont="1" applyBorder="1"/>
    <xf numFmtId="0" fontId="5" fillId="2" borderId="0" xfId="0" applyNumberFormat="1" applyFont="1" applyAlignment="1">
      <alignment horizontal="center"/>
    </xf>
    <xf numFmtId="37" fontId="2" fillId="0" borderId="1" xfId="0" applyFont="1" applyFill="1" applyBorder="1" applyAlignment="1">
      <alignment horizontal="center"/>
    </xf>
    <xf numFmtId="37" fontId="2" fillId="0" borderId="0" xfId="0" applyFont="1" applyFill="1" applyAlignment="1">
      <alignment horizontal="center"/>
    </xf>
    <xf numFmtId="37" fontId="0" fillId="0" borderId="0" xfId="0" applyFill="1"/>
    <xf numFmtId="37" fontId="2" fillId="0" borderId="0" xfId="0" applyFont="1" applyFill="1" applyAlignment="1">
      <alignment horizontal="center" vertical="center"/>
    </xf>
    <xf numFmtId="42" fontId="2" fillId="0" borderId="0" xfId="1" applyNumberFormat="1" applyFont="1" applyBorder="1"/>
    <xf numFmtId="164" fontId="2" fillId="0" borderId="0" xfId="1" applyNumberFormat="1" applyFont="1" applyFill="1" applyBorder="1"/>
    <xf numFmtId="37" fontId="0" fillId="0" borderId="0" xfId="0" quotePrefix="1" applyFill="1" applyAlignment="1">
      <alignment horizontal="left"/>
    </xf>
    <xf numFmtId="37" fontId="2" fillId="0" borderId="0" xfId="0" applyFont="1" applyFill="1" applyAlignment="1">
      <alignment vertical="center"/>
    </xf>
    <xf numFmtId="37" fontId="0" fillId="0" borderId="0" xfId="0" applyFill="1" applyAlignment="1">
      <alignment horizontal="center"/>
    </xf>
    <xf numFmtId="37" fontId="0" fillId="0" borderId="4" xfId="0" applyFill="1" applyBorder="1" applyAlignment="1">
      <alignment horizontal="center" wrapText="1"/>
    </xf>
    <xf numFmtId="37" fontId="0" fillId="0" borderId="0" xfId="0" applyFill="1" applyAlignment="1">
      <alignment horizontal="center" wrapText="1"/>
    </xf>
    <xf numFmtId="37" fontId="0" fillId="0" borderId="0" xfId="0" quotePrefix="1" applyFill="1" applyAlignment="1">
      <alignment horizontal="center"/>
    </xf>
    <xf numFmtId="17" fontId="2" fillId="0" borderId="0" xfId="0" applyNumberFormat="1" applyFont="1" applyFill="1"/>
    <xf numFmtId="42" fontId="0" fillId="0" borderId="0" xfId="0" applyNumberFormat="1" applyFill="1"/>
    <xf numFmtId="41" fontId="0" fillId="0" borderId="0" xfId="0" applyNumberFormat="1" applyFill="1"/>
    <xf numFmtId="42" fontId="2" fillId="0" borderId="2" xfId="0" applyNumberFormat="1" applyFont="1" applyFill="1" applyBorder="1"/>
    <xf numFmtId="42" fontId="2" fillId="0" borderId="0" xfId="1" applyNumberFormat="1" applyFont="1" applyFill="1"/>
    <xf numFmtId="42" fontId="2" fillId="0" borderId="0" xfId="1" applyNumberFormat="1" applyFont="1" applyFill="1" applyBorder="1"/>
    <xf numFmtId="37" fontId="0" fillId="0" borderId="0" xfId="0" applyFill="1" applyProtection="1">
      <protection locked="0"/>
    </xf>
    <xf numFmtId="17" fontId="0" fillId="0" borderId="0" xfId="0" applyNumberFormat="1" applyFill="1"/>
    <xf numFmtId="37" fontId="2" fillId="0" borderId="1" xfId="0" quotePrefix="1" applyFont="1" applyFill="1" applyBorder="1" applyAlignment="1">
      <alignment horizontal="center"/>
    </xf>
    <xf numFmtId="42" fontId="2" fillId="0" borderId="3" xfId="0" applyNumberFormat="1" applyFont="1" applyFill="1" applyBorder="1"/>
    <xf numFmtId="37" fontId="2" fillId="0" borderId="1" xfId="0" applyFont="1" applyFill="1" applyBorder="1" applyAlignment="1">
      <alignment horizontal="center" wrapText="1"/>
    </xf>
    <xf numFmtId="0" fontId="5" fillId="2" borderId="0" xfId="0" applyNumberFormat="1" applyFont="1" applyAlignment="1">
      <alignment horizontal="center"/>
    </xf>
    <xf numFmtId="37" fontId="2" fillId="0" borderId="0" xfId="0" applyFont="1" applyFill="1" applyAlignment="1">
      <alignment horizontal="center" vertical="center"/>
    </xf>
    <xf numFmtId="37" fontId="0" fillId="0" borderId="0" xfId="0" applyFill="1" applyAlignment="1">
      <alignment horizontal="left"/>
    </xf>
    <xf numFmtId="37" fontId="0" fillId="2" borderId="0" xfId="0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6"/>
  <sheetViews>
    <sheetView showGridLines="0" tabSelected="1" showOutlineSymbols="0" zoomScaleNormal="100" zoomScaleSheetLayoutView="85" workbookViewId="0"/>
  </sheetViews>
  <sheetFormatPr defaultColWidth="10.19921875" defaultRowHeight="15.6"/>
  <cols>
    <col min="1" max="1" width="6" style="14" customWidth="1"/>
    <col min="2" max="2" width="1.796875" style="14" customWidth="1"/>
    <col min="3" max="3" width="8.69921875" style="14" customWidth="1"/>
    <col min="4" max="4" width="1.69921875" style="14" customWidth="1"/>
    <col min="5" max="5" width="16.59765625" style="14" customWidth="1"/>
    <col min="6" max="6" width="1.296875" style="14" customWidth="1"/>
    <col min="7" max="7" width="16.59765625" style="14" customWidth="1"/>
    <col min="8" max="8" width="1.296875" style="14" customWidth="1"/>
    <col min="9" max="9" width="16.59765625" style="14" customWidth="1"/>
    <col min="10" max="10" width="1.296875" style="14" customWidth="1"/>
    <col min="11" max="11" width="16.59765625" style="14" customWidth="1"/>
    <col min="12" max="12" width="1.296875" style="14" customWidth="1"/>
    <col min="13" max="13" width="16.59765625" style="14" customWidth="1"/>
    <col min="14" max="14" width="1.296875" style="14" customWidth="1"/>
    <col min="15" max="15" width="17.69921875" style="14" customWidth="1"/>
    <col min="16" max="16" width="1.296875" style="14" customWidth="1"/>
    <col min="17" max="17" width="11.796875" style="14" bestFit="1" customWidth="1"/>
    <col min="18" max="16384" width="10.19921875" style="14"/>
  </cols>
  <sheetData>
    <row r="1" spans="1:17">
      <c r="C1" s="35" t="s">
        <v>0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7">
      <c r="C2" s="1"/>
      <c r="D2" s="1"/>
      <c r="E2" s="1"/>
      <c r="F2" s="1"/>
      <c r="G2" s="1"/>
      <c r="H2" s="1"/>
      <c r="I2" s="1"/>
      <c r="J2" s="1"/>
      <c r="O2" s="5"/>
    </row>
    <row r="3" spans="1:17">
      <c r="C3" s="35" t="s">
        <v>1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5"/>
    </row>
    <row r="4" spans="1:17">
      <c r="C4" s="35" t="s">
        <v>2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7">
      <c r="C5" s="35" t="s">
        <v>3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5"/>
    </row>
    <row r="6" spans="1:17">
      <c r="C6" s="11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1"/>
    </row>
    <row r="7" spans="1:17">
      <c r="C7" s="5"/>
      <c r="D7" s="5"/>
      <c r="E7" s="5"/>
      <c r="F7" s="5"/>
      <c r="G7" s="5"/>
      <c r="H7" s="5"/>
      <c r="I7" s="5"/>
      <c r="J7" s="5"/>
      <c r="K7" s="5"/>
      <c r="L7" s="5"/>
      <c r="M7" s="19"/>
      <c r="N7" s="19"/>
    </row>
    <row r="8" spans="1:17">
      <c r="C8" s="1"/>
      <c r="D8" s="1"/>
      <c r="E8" s="13" t="s">
        <v>4</v>
      </c>
      <c r="F8" s="13"/>
      <c r="G8" s="13" t="s">
        <v>4</v>
      </c>
      <c r="H8" s="13"/>
      <c r="I8" s="13" t="s">
        <v>4</v>
      </c>
      <c r="J8" s="13"/>
      <c r="K8" s="13" t="s">
        <v>4</v>
      </c>
      <c r="L8" s="13"/>
      <c r="M8" s="13" t="s">
        <v>4</v>
      </c>
      <c r="N8" s="13"/>
      <c r="O8" s="13" t="s">
        <v>4</v>
      </c>
      <c r="Q8" s="13" t="s">
        <v>4</v>
      </c>
    </row>
    <row r="9" spans="1:17">
      <c r="C9" s="1"/>
      <c r="D9" s="1"/>
      <c r="E9" s="13" t="s">
        <v>5</v>
      </c>
      <c r="F9" s="13"/>
      <c r="G9" s="13" t="s">
        <v>5</v>
      </c>
      <c r="H9" s="13"/>
      <c r="I9" s="13" t="s">
        <v>5</v>
      </c>
      <c r="J9" s="13"/>
      <c r="K9" s="13" t="s">
        <v>5</v>
      </c>
      <c r="L9" s="13"/>
      <c r="M9" s="13" t="s">
        <v>5</v>
      </c>
      <c r="N9" s="13"/>
      <c r="O9" s="13" t="s">
        <v>5</v>
      </c>
      <c r="Q9" s="13" t="s">
        <v>5</v>
      </c>
    </row>
    <row r="10" spans="1:17">
      <c r="A10" s="20" t="s">
        <v>6</v>
      </c>
      <c r="C10" s="1"/>
      <c r="D10" s="1"/>
      <c r="E10" s="13" t="s">
        <v>7</v>
      </c>
      <c r="F10" s="13"/>
      <c r="G10" s="13" t="s">
        <v>8</v>
      </c>
      <c r="H10" s="13"/>
      <c r="I10" s="13" t="s">
        <v>9</v>
      </c>
      <c r="J10" s="13"/>
      <c r="K10" s="13" t="s">
        <v>10</v>
      </c>
      <c r="L10" s="13"/>
      <c r="M10" s="13" t="s">
        <v>11</v>
      </c>
      <c r="N10" s="13"/>
      <c r="O10" s="13" t="s">
        <v>12</v>
      </c>
      <c r="Q10" s="13" t="s">
        <v>13</v>
      </c>
    </row>
    <row r="11" spans="1:17">
      <c r="A11" s="21" t="s">
        <v>14</v>
      </c>
      <c r="B11" s="22"/>
      <c r="C11" s="12" t="s">
        <v>15</v>
      </c>
      <c r="D11" s="1"/>
      <c r="E11" s="12" t="s">
        <v>16</v>
      </c>
      <c r="F11" s="13"/>
      <c r="G11" s="12" t="s">
        <v>17</v>
      </c>
      <c r="H11" s="13"/>
      <c r="I11" s="12" t="s">
        <v>18</v>
      </c>
      <c r="J11" s="13"/>
      <c r="K11" s="12" t="s">
        <v>19</v>
      </c>
      <c r="L11" s="13"/>
      <c r="M11" s="12" t="s">
        <v>20</v>
      </c>
      <c r="N11" s="13"/>
      <c r="O11" s="12" t="s">
        <v>21</v>
      </c>
      <c r="Q11" s="12" t="s">
        <v>22</v>
      </c>
    </row>
    <row r="12" spans="1:17">
      <c r="A12" s="23" t="s">
        <v>23</v>
      </c>
      <c r="C12" s="23" t="s">
        <v>24</v>
      </c>
      <c r="D12" s="1"/>
      <c r="E12" s="23" t="s">
        <v>25</v>
      </c>
      <c r="F12" s="23"/>
      <c r="G12" s="23" t="s">
        <v>26</v>
      </c>
      <c r="H12" s="23"/>
      <c r="I12" s="23" t="s">
        <v>27</v>
      </c>
      <c r="J12" s="23"/>
      <c r="K12" s="23" t="s">
        <v>28</v>
      </c>
      <c r="L12" s="23"/>
      <c r="M12" s="23" t="s">
        <v>29</v>
      </c>
      <c r="N12" s="23"/>
      <c r="O12" s="23" t="s">
        <v>30</v>
      </c>
      <c r="Q12" s="23" t="s">
        <v>31</v>
      </c>
    </row>
    <row r="13" spans="1:17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1"/>
    </row>
    <row r="14" spans="1:17">
      <c r="A14" s="20">
        <v>1</v>
      </c>
      <c r="C14" s="24">
        <v>44773</v>
      </c>
      <c r="E14" s="16">
        <v>1545813.1489300001</v>
      </c>
      <c r="F14" s="16"/>
      <c r="G14" s="16">
        <v>306216.43541000003</v>
      </c>
      <c r="H14" s="16"/>
      <c r="I14" s="16">
        <v>7642.86463</v>
      </c>
      <c r="J14" s="16"/>
      <c r="K14" s="25">
        <v>102.32929</v>
      </c>
      <c r="L14" s="25"/>
      <c r="M14" s="25">
        <v>7761.0194000000001</v>
      </c>
      <c r="N14" s="25"/>
      <c r="O14" s="16">
        <v>8364.1314000000002</v>
      </c>
      <c r="Q14" s="16">
        <v>43089.933159999993</v>
      </c>
    </row>
    <row r="15" spans="1:17">
      <c r="A15" s="20">
        <f>A14+1</f>
        <v>2</v>
      </c>
      <c r="C15" s="24">
        <v>44804</v>
      </c>
      <c r="E15" s="10">
        <v>1545813.1489300001</v>
      </c>
      <c r="F15" s="10"/>
      <c r="G15" s="10">
        <v>306216.43541000003</v>
      </c>
      <c r="H15" s="10"/>
      <c r="I15" s="10">
        <v>7642.86463</v>
      </c>
      <c r="J15" s="10"/>
      <c r="K15" s="26">
        <v>102.32929</v>
      </c>
      <c r="L15" s="26"/>
      <c r="M15" s="26">
        <v>7761.0194000000001</v>
      </c>
      <c r="N15" s="26"/>
      <c r="O15" s="10">
        <v>8364.1314000000002</v>
      </c>
      <c r="Q15" s="10">
        <v>43089.933159999993</v>
      </c>
    </row>
    <row r="16" spans="1:17">
      <c r="A16" s="20">
        <f t="shared" ref="A16:A26" si="0">A15+1</f>
        <v>3</v>
      </c>
      <c r="C16" s="24">
        <v>44834</v>
      </c>
      <c r="E16" s="9">
        <v>1545813.1489300001</v>
      </c>
      <c r="F16" s="9"/>
      <c r="G16" s="9">
        <v>306216.43541000003</v>
      </c>
      <c r="H16" s="9"/>
      <c r="I16" s="10">
        <v>7642.86463</v>
      </c>
      <c r="J16" s="10"/>
      <c r="K16" s="26">
        <v>102.32929</v>
      </c>
      <c r="L16" s="26"/>
      <c r="M16" s="26">
        <v>7761.0194000000001</v>
      </c>
      <c r="N16" s="26"/>
      <c r="O16" s="9">
        <v>8364.1314000000002</v>
      </c>
      <c r="Q16" s="9">
        <v>43089.933159999993</v>
      </c>
    </row>
    <row r="17" spans="1:17">
      <c r="A17" s="20">
        <f t="shared" si="0"/>
        <v>4</v>
      </c>
      <c r="C17" s="24">
        <v>44865</v>
      </c>
      <c r="E17" s="9">
        <v>1545813.1489300001</v>
      </c>
      <c r="F17" s="9"/>
      <c r="G17" s="9">
        <v>306216.43541000003</v>
      </c>
      <c r="H17" s="9"/>
      <c r="I17" s="10">
        <v>7642.86463</v>
      </c>
      <c r="J17" s="10"/>
      <c r="K17" s="26">
        <v>102.32929</v>
      </c>
      <c r="L17" s="26"/>
      <c r="M17" s="26">
        <v>7761.0194000000001</v>
      </c>
      <c r="N17" s="26"/>
      <c r="O17" s="9">
        <v>8364.1314000000002</v>
      </c>
      <c r="Q17" s="9">
        <v>43089.933159999993</v>
      </c>
    </row>
    <row r="18" spans="1:17">
      <c r="A18" s="20">
        <f t="shared" si="0"/>
        <v>5</v>
      </c>
      <c r="C18" s="24">
        <v>44895</v>
      </c>
      <c r="E18" s="9">
        <v>1545813.1489300001</v>
      </c>
      <c r="F18" s="9"/>
      <c r="G18" s="9">
        <v>306216.43541000003</v>
      </c>
      <c r="H18" s="9"/>
      <c r="I18" s="10">
        <v>7642.86463</v>
      </c>
      <c r="J18" s="10"/>
      <c r="K18" s="26">
        <v>102.32929</v>
      </c>
      <c r="L18" s="26"/>
      <c r="M18" s="26">
        <v>7761.0194000000001</v>
      </c>
      <c r="N18" s="26"/>
      <c r="O18" s="9">
        <v>8364.1314000000002</v>
      </c>
      <c r="Q18" s="9">
        <v>43089.933159999993</v>
      </c>
    </row>
    <row r="19" spans="1:17">
      <c r="A19" s="20">
        <f t="shared" si="0"/>
        <v>6</v>
      </c>
      <c r="C19" s="24">
        <v>44926</v>
      </c>
      <c r="E19" s="10">
        <v>1545813.1489300001</v>
      </c>
      <c r="F19" s="10"/>
      <c r="G19" s="10">
        <v>306216.43541000003</v>
      </c>
      <c r="H19" s="10"/>
      <c r="I19" s="10">
        <v>7642.86463</v>
      </c>
      <c r="J19" s="10"/>
      <c r="K19" s="26">
        <v>102.32929</v>
      </c>
      <c r="L19" s="26"/>
      <c r="M19" s="26">
        <v>7761.0194000000001</v>
      </c>
      <c r="N19" s="26"/>
      <c r="O19" s="9">
        <v>8364.1314000000002</v>
      </c>
      <c r="Q19" s="9">
        <v>43089.933159999993</v>
      </c>
    </row>
    <row r="20" spans="1:17">
      <c r="A20" s="20">
        <f t="shared" si="0"/>
        <v>7</v>
      </c>
      <c r="C20" s="24">
        <v>44957</v>
      </c>
      <c r="E20" s="10">
        <v>1545813.1489300001</v>
      </c>
      <c r="F20" s="10"/>
      <c r="G20" s="10">
        <v>306216.43541000003</v>
      </c>
      <c r="H20" s="10"/>
      <c r="I20" s="10">
        <v>7642.86463</v>
      </c>
      <c r="J20" s="10"/>
      <c r="K20" s="26">
        <v>102.32929</v>
      </c>
      <c r="L20" s="26"/>
      <c r="M20" s="26">
        <v>7761.0194000000001</v>
      </c>
      <c r="N20" s="26"/>
      <c r="O20" s="9">
        <v>8364.1314000000002</v>
      </c>
      <c r="Q20" s="9">
        <v>43089.933159999993</v>
      </c>
    </row>
    <row r="21" spans="1:17">
      <c r="A21" s="20">
        <f t="shared" si="0"/>
        <v>8</v>
      </c>
      <c r="C21" s="24">
        <v>44985</v>
      </c>
      <c r="E21" s="9">
        <v>1545813.1489300001</v>
      </c>
      <c r="F21" s="9"/>
      <c r="G21" s="9">
        <v>306216.43541000003</v>
      </c>
      <c r="H21" s="9"/>
      <c r="I21" s="10">
        <v>7642.86463</v>
      </c>
      <c r="J21" s="10"/>
      <c r="K21" s="26">
        <v>102.32929</v>
      </c>
      <c r="L21" s="26"/>
      <c r="M21" s="26">
        <v>7761.0194000000001</v>
      </c>
      <c r="N21" s="26"/>
      <c r="O21" s="9">
        <v>8364.1314000000002</v>
      </c>
      <c r="Q21" s="9">
        <v>43089.933159999993</v>
      </c>
    </row>
    <row r="22" spans="1:17">
      <c r="A22" s="20">
        <f t="shared" si="0"/>
        <v>9</v>
      </c>
      <c r="C22" s="24">
        <v>45016</v>
      </c>
      <c r="E22" s="9">
        <v>1545813.1489300001</v>
      </c>
      <c r="F22" s="9"/>
      <c r="G22" s="9">
        <v>306216.43541000003</v>
      </c>
      <c r="H22" s="9"/>
      <c r="I22" s="10">
        <v>7642.86463</v>
      </c>
      <c r="J22" s="10"/>
      <c r="K22" s="26">
        <v>102.32929</v>
      </c>
      <c r="L22" s="26"/>
      <c r="M22" s="26">
        <v>7761.0194000000001</v>
      </c>
      <c r="N22" s="26"/>
      <c r="O22" s="9">
        <v>8364.1314000000002</v>
      </c>
      <c r="Q22" s="9">
        <v>43089.933159999993</v>
      </c>
    </row>
    <row r="23" spans="1:17">
      <c r="A23" s="20">
        <f t="shared" si="0"/>
        <v>10</v>
      </c>
      <c r="C23" s="24">
        <v>45046</v>
      </c>
      <c r="E23" s="9">
        <v>1545813.1489300001</v>
      </c>
      <c r="F23" s="9"/>
      <c r="G23" s="9">
        <v>306216.43541000003</v>
      </c>
      <c r="H23" s="9"/>
      <c r="I23" s="10">
        <v>7642.86463</v>
      </c>
      <c r="J23" s="10"/>
      <c r="K23" s="26">
        <v>102.32929</v>
      </c>
      <c r="L23" s="26"/>
      <c r="M23" s="26">
        <v>7761.0194000000001</v>
      </c>
      <c r="N23" s="26"/>
      <c r="O23" s="9">
        <v>8364.1314000000002</v>
      </c>
      <c r="Q23" s="9">
        <v>43089.933159999993</v>
      </c>
    </row>
    <row r="24" spans="1:17">
      <c r="A24" s="20">
        <f t="shared" si="0"/>
        <v>11</v>
      </c>
      <c r="C24" s="24">
        <v>45077</v>
      </c>
      <c r="E24" s="9">
        <v>1545813.1489300001</v>
      </c>
      <c r="F24" s="9"/>
      <c r="G24" s="9">
        <v>306216.43541000003</v>
      </c>
      <c r="H24" s="9"/>
      <c r="I24" s="10">
        <v>7642.86463</v>
      </c>
      <c r="J24" s="10"/>
      <c r="K24" s="26">
        <v>102.32929</v>
      </c>
      <c r="L24" s="26"/>
      <c r="M24" s="26">
        <v>7761.0194000000001</v>
      </c>
      <c r="N24" s="26"/>
      <c r="O24" s="9">
        <v>8364.1314000000002</v>
      </c>
      <c r="Q24" s="9">
        <v>43089.933159999993</v>
      </c>
    </row>
    <row r="25" spans="1:17">
      <c r="A25" s="20">
        <f t="shared" si="0"/>
        <v>12</v>
      </c>
      <c r="C25" s="24">
        <v>45107</v>
      </c>
      <c r="E25" s="9">
        <v>1545813.1489300001</v>
      </c>
      <c r="F25" s="9"/>
      <c r="G25" s="9">
        <v>306216.43541000003</v>
      </c>
      <c r="H25" s="9"/>
      <c r="I25" s="10">
        <v>7642.86463</v>
      </c>
      <c r="J25" s="10"/>
      <c r="K25" s="26">
        <v>102.32929</v>
      </c>
      <c r="L25" s="26"/>
      <c r="M25" s="26">
        <v>7761.0194000000001</v>
      </c>
      <c r="N25" s="26"/>
      <c r="O25" s="9">
        <v>8364.1314000000002</v>
      </c>
      <c r="Q25" s="9">
        <v>43089.933159999993</v>
      </c>
    </row>
    <row r="26" spans="1:17">
      <c r="A26" s="20">
        <f t="shared" si="0"/>
        <v>13</v>
      </c>
      <c r="C26" s="24">
        <v>45138</v>
      </c>
      <c r="E26" s="17">
        <v>1545813.1489300001</v>
      </c>
      <c r="F26" s="17"/>
      <c r="G26" s="17">
        <v>306216.43541000003</v>
      </c>
      <c r="H26" s="17"/>
      <c r="I26" s="10">
        <v>7642.86463</v>
      </c>
      <c r="J26" s="10"/>
      <c r="K26" s="26">
        <v>102.32929</v>
      </c>
      <c r="L26" s="26"/>
      <c r="M26" s="26">
        <v>7761.0194000000001</v>
      </c>
      <c r="N26" s="26"/>
      <c r="O26" s="9">
        <v>8364.1314000000002</v>
      </c>
      <c r="Q26" s="9">
        <v>43089.933159999993</v>
      </c>
    </row>
    <row r="27" spans="1:17" ht="10.5" customHeight="1"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Q27" s="4"/>
    </row>
    <row r="28" spans="1:17" ht="16.2" thickBot="1">
      <c r="A28" s="20">
        <f>A26+1</f>
        <v>14</v>
      </c>
      <c r="C28" s="13" t="s">
        <v>32</v>
      </c>
      <c r="D28" s="1"/>
      <c r="E28" s="27">
        <f t="shared" ref="E28:O28" si="1">AVERAGE(E12:E27)</f>
        <v>1545813.1489299999</v>
      </c>
      <c r="F28" s="7"/>
      <c r="G28" s="27">
        <f t="shared" si="1"/>
        <v>306216.43540999998</v>
      </c>
      <c r="H28" s="7"/>
      <c r="I28" s="27">
        <f t="shared" si="1"/>
        <v>7642.8646299999973</v>
      </c>
      <c r="J28" s="7"/>
      <c r="K28" s="27">
        <f t="shared" si="1"/>
        <v>102.32928999999999</v>
      </c>
      <c r="L28" s="7"/>
      <c r="M28" s="27">
        <f t="shared" si="1"/>
        <v>7761.019400000001</v>
      </c>
      <c r="N28" s="7"/>
      <c r="O28" s="27">
        <f t="shared" si="1"/>
        <v>8364.1314000000002</v>
      </c>
      <c r="Q28" s="27">
        <f t="shared" ref="Q28" si="2">AVERAGE(Q12:Q27)</f>
        <v>43089.93316</v>
      </c>
    </row>
    <row r="29" spans="1:17" ht="16.2" thickTop="1">
      <c r="C29" s="13"/>
      <c r="D29" s="1"/>
      <c r="E29" s="2"/>
      <c r="F29" s="2"/>
    </row>
    <row r="30" spans="1:17">
      <c r="C30" s="13"/>
      <c r="D30" s="1"/>
      <c r="E30" s="2"/>
      <c r="F30" s="2"/>
    </row>
    <row r="31" spans="1:17">
      <c r="C31" s="1"/>
      <c r="D31" s="1"/>
      <c r="E31" s="13" t="s">
        <v>4</v>
      </c>
      <c r="F31" s="13"/>
      <c r="G31" s="13" t="s">
        <v>4</v>
      </c>
      <c r="H31" s="13"/>
      <c r="I31" s="13" t="s">
        <v>4</v>
      </c>
      <c r="J31" s="13"/>
      <c r="K31" s="13" t="s">
        <v>4</v>
      </c>
      <c r="L31" s="13"/>
      <c r="M31" s="13" t="s">
        <v>4</v>
      </c>
      <c r="N31" s="13"/>
      <c r="O31" s="13" t="s">
        <v>4</v>
      </c>
      <c r="Q31" s="13" t="s">
        <v>4</v>
      </c>
    </row>
    <row r="32" spans="1:17">
      <c r="C32" s="1"/>
      <c r="D32" s="1"/>
      <c r="E32" s="13" t="s">
        <v>33</v>
      </c>
      <c r="F32" s="13"/>
      <c r="G32" s="13" t="s">
        <v>33</v>
      </c>
      <c r="H32" s="13"/>
      <c r="I32" s="13" t="s">
        <v>33</v>
      </c>
      <c r="J32" s="13"/>
      <c r="K32" s="13" t="s">
        <v>33</v>
      </c>
      <c r="L32" s="13"/>
      <c r="M32" s="13" t="s">
        <v>33</v>
      </c>
      <c r="N32" s="13"/>
      <c r="O32" s="13" t="s">
        <v>33</v>
      </c>
      <c r="Q32" s="13" t="s">
        <v>33</v>
      </c>
    </row>
    <row r="33" spans="1:17">
      <c r="C33" s="1"/>
      <c r="D33" s="1"/>
      <c r="E33" s="13" t="s">
        <v>34</v>
      </c>
      <c r="F33" s="13"/>
      <c r="G33" s="13" t="s">
        <v>34</v>
      </c>
      <c r="H33" s="13"/>
      <c r="I33" s="13" t="s">
        <v>34</v>
      </c>
      <c r="J33" s="13"/>
      <c r="K33" s="13" t="s">
        <v>34</v>
      </c>
      <c r="L33" s="13"/>
      <c r="M33" s="13" t="s">
        <v>34</v>
      </c>
      <c r="N33" s="13"/>
      <c r="O33" s="13" t="s">
        <v>34</v>
      </c>
      <c r="Q33" s="13" t="s">
        <v>34</v>
      </c>
    </row>
    <row r="34" spans="1:17">
      <c r="C34" s="12" t="s">
        <v>15</v>
      </c>
      <c r="D34" s="1"/>
      <c r="E34" s="12" t="s">
        <v>7</v>
      </c>
      <c r="F34" s="13"/>
      <c r="G34" s="12" t="s">
        <v>8</v>
      </c>
      <c r="H34" s="13"/>
      <c r="I34" s="12" t="s">
        <v>9</v>
      </c>
      <c r="J34" s="13"/>
      <c r="K34" s="12" t="s">
        <v>10</v>
      </c>
      <c r="L34" s="13"/>
      <c r="M34" s="12" t="s">
        <v>11</v>
      </c>
      <c r="N34" s="13"/>
      <c r="O34" s="12" t="s">
        <v>12</v>
      </c>
      <c r="Q34" s="12" t="s">
        <v>13</v>
      </c>
    </row>
    <row r="35" spans="1:17" ht="10.5" customHeight="1">
      <c r="C35" s="1"/>
      <c r="D35" s="1"/>
      <c r="E35" s="4"/>
      <c r="F35" s="4"/>
      <c r="G35" s="1"/>
      <c r="H35" s="1"/>
      <c r="I35" s="1"/>
      <c r="J35" s="1"/>
      <c r="K35" s="1"/>
      <c r="L35" s="1"/>
      <c r="M35" s="1"/>
      <c r="N35" s="1"/>
      <c r="O35" s="1"/>
      <c r="Q35" s="1"/>
    </row>
    <row r="36" spans="1:17">
      <c r="A36" s="20">
        <f>A28+1</f>
        <v>15</v>
      </c>
      <c r="C36" s="24">
        <v>44773</v>
      </c>
      <c r="E36" s="28">
        <v>-32451.404659999993</v>
      </c>
      <c r="F36" s="29"/>
      <c r="G36" s="7">
        <v>-49450.315620000016</v>
      </c>
      <c r="H36" s="7"/>
      <c r="I36" s="7">
        <v>-1731.5654399999994</v>
      </c>
      <c r="J36" s="7"/>
      <c r="K36" s="7">
        <v>-721.75371999999959</v>
      </c>
      <c r="L36" s="7"/>
      <c r="M36" s="7">
        <v>-914.3358599999998</v>
      </c>
      <c r="N36" s="7"/>
      <c r="O36" s="28">
        <v>-3273.2618799999996</v>
      </c>
      <c r="Q36" s="28">
        <v>-4923.1605900000022</v>
      </c>
    </row>
    <row r="37" spans="1:17">
      <c r="A37" s="20">
        <f>A36+1</f>
        <v>16</v>
      </c>
      <c r="C37" s="24">
        <v>44804</v>
      </c>
      <c r="E37" s="6">
        <v>-35234.528219999993</v>
      </c>
      <c r="F37" s="17"/>
      <c r="G37" s="4">
        <v>-50069.074360000013</v>
      </c>
      <c r="H37" s="4"/>
      <c r="I37" s="4">
        <v>-1756.1443499999993</v>
      </c>
      <c r="J37" s="4"/>
      <c r="K37" s="4">
        <v>-720.70915999999954</v>
      </c>
      <c r="L37" s="4"/>
      <c r="M37" s="4">
        <v>-929.58456999999976</v>
      </c>
      <c r="N37" s="4"/>
      <c r="O37" s="6">
        <v>-3280.4730699999996</v>
      </c>
      <c r="Q37" s="6">
        <v>-5055.5685700000031</v>
      </c>
    </row>
    <row r="38" spans="1:17">
      <c r="A38" s="20">
        <f t="shared" ref="A38:A48" si="3">A37+1</f>
        <v>17</v>
      </c>
      <c r="C38" s="24">
        <v>44834</v>
      </c>
      <c r="E38" s="6">
        <v>-38017.651779999993</v>
      </c>
      <c r="F38" s="17"/>
      <c r="G38" s="4">
        <v>-50687.833100000018</v>
      </c>
      <c r="H38" s="4"/>
      <c r="I38" s="4">
        <v>-1780.7232599999993</v>
      </c>
      <c r="J38" s="4"/>
      <c r="K38" s="4">
        <v>-719.6645999999995</v>
      </c>
      <c r="L38" s="4"/>
      <c r="M38" s="4">
        <v>-944.83327999999972</v>
      </c>
      <c r="N38" s="4"/>
      <c r="O38" s="6">
        <v>-3287.6842599999991</v>
      </c>
      <c r="Q38" s="6">
        <v>-5187.976550000004</v>
      </c>
    </row>
    <row r="39" spans="1:17">
      <c r="A39" s="20">
        <f t="shared" si="3"/>
        <v>18</v>
      </c>
      <c r="C39" s="24">
        <v>44865</v>
      </c>
      <c r="E39" s="6">
        <v>-40800.775339999993</v>
      </c>
      <c r="F39" s="17"/>
      <c r="G39" s="4">
        <v>-51306.591840000016</v>
      </c>
      <c r="H39" s="4"/>
      <c r="I39" s="4">
        <v>-1805.3021699999993</v>
      </c>
      <c r="J39" s="4"/>
      <c r="K39" s="4">
        <v>-718.62003999999945</v>
      </c>
      <c r="L39" s="4"/>
      <c r="M39" s="4">
        <v>-960.08198999999968</v>
      </c>
      <c r="N39" s="4"/>
      <c r="O39" s="6">
        <v>-3294.8954499999991</v>
      </c>
      <c r="Q39" s="6">
        <v>-5320.3845300000039</v>
      </c>
    </row>
    <row r="40" spans="1:17">
      <c r="A40" s="20">
        <f t="shared" si="3"/>
        <v>19</v>
      </c>
      <c r="C40" s="24">
        <v>44895</v>
      </c>
      <c r="E40" s="6">
        <v>-43583.8989</v>
      </c>
      <c r="F40" s="17"/>
      <c r="G40" s="4">
        <v>-51925.35058000002</v>
      </c>
      <c r="H40" s="4"/>
      <c r="I40" s="4">
        <v>-1829.8810799999992</v>
      </c>
      <c r="J40" s="4"/>
      <c r="K40" s="4">
        <v>-717.5754799999994</v>
      </c>
      <c r="L40" s="4"/>
      <c r="M40" s="4">
        <v>-975.33069999999964</v>
      </c>
      <c r="N40" s="4"/>
      <c r="O40" s="6">
        <v>-3302.1066399999991</v>
      </c>
      <c r="Q40" s="6">
        <v>-5452.7925100000048</v>
      </c>
    </row>
    <row r="41" spans="1:17">
      <c r="A41" s="20">
        <f t="shared" si="3"/>
        <v>20</v>
      </c>
      <c r="C41" s="24">
        <v>44926</v>
      </c>
      <c r="E41" s="6">
        <v>-46367.02246</v>
      </c>
      <c r="F41" s="17"/>
      <c r="G41" s="4">
        <v>-52544.109320000025</v>
      </c>
      <c r="H41" s="4"/>
      <c r="I41" s="4">
        <v>-1854.4599899999992</v>
      </c>
      <c r="J41" s="4"/>
      <c r="K41" s="4">
        <v>-716.53091999999936</v>
      </c>
      <c r="L41" s="4"/>
      <c r="M41" s="4">
        <v>-990.5794099999996</v>
      </c>
      <c r="N41" s="4"/>
      <c r="O41" s="6">
        <v>-3309.317829999999</v>
      </c>
      <c r="Q41" s="6">
        <v>-5585.2004900000047</v>
      </c>
    </row>
    <row r="42" spans="1:17">
      <c r="A42" s="20">
        <f t="shared" si="3"/>
        <v>21</v>
      </c>
      <c r="C42" s="24">
        <v>44957</v>
      </c>
      <c r="E42" s="6">
        <v>-49150.14602</v>
      </c>
      <c r="F42" s="17"/>
      <c r="G42" s="4">
        <v>-53162.868060000023</v>
      </c>
      <c r="H42" s="4"/>
      <c r="I42" s="4">
        <v>-1879.0388999999989</v>
      </c>
      <c r="J42" s="4"/>
      <c r="K42" s="4">
        <v>-715.48635999999931</v>
      </c>
      <c r="L42" s="4"/>
      <c r="M42" s="4">
        <v>-1005.8281199999996</v>
      </c>
      <c r="N42" s="4"/>
      <c r="O42" s="6">
        <v>-3316.529019999999</v>
      </c>
      <c r="Q42" s="6">
        <v>-5717.6084700000056</v>
      </c>
    </row>
    <row r="43" spans="1:17">
      <c r="A43" s="20">
        <f t="shared" si="3"/>
        <v>22</v>
      </c>
      <c r="C43" s="24">
        <v>44985</v>
      </c>
      <c r="E43" s="6">
        <v>-51933.269580000007</v>
      </c>
      <c r="F43" s="17"/>
      <c r="G43" s="4">
        <v>-53781.626800000027</v>
      </c>
      <c r="H43" s="4"/>
      <c r="I43" s="4">
        <v>-1903.6178099999988</v>
      </c>
      <c r="J43" s="4"/>
      <c r="K43" s="4">
        <v>-714.44179999999926</v>
      </c>
      <c r="L43" s="4"/>
      <c r="M43" s="4">
        <v>-1021.0768299999995</v>
      </c>
      <c r="N43" s="4"/>
      <c r="O43" s="6">
        <v>-3323.740209999999</v>
      </c>
      <c r="Q43" s="6">
        <v>-5850.0164500000055</v>
      </c>
    </row>
    <row r="44" spans="1:17">
      <c r="A44" s="20">
        <f t="shared" si="3"/>
        <v>23</v>
      </c>
      <c r="C44" s="24">
        <v>45016</v>
      </c>
      <c r="E44" s="6">
        <v>-54716.393140000007</v>
      </c>
      <c r="F44" s="17"/>
      <c r="G44" s="4">
        <v>-54400.385540000032</v>
      </c>
      <c r="H44" s="4"/>
      <c r="I44" s="4">
        <v>-1928.1967199999988</v>
      </c>
      <c r="J44" s="4"/>
      <c r="K44" s="4">
        <v>-713.39723999999921</v>
      </c>
      <c r="L44" s="4"/>
      <c r="M44" s="4">
        <v>-1036.3255399999994</v>
      </c>
      <c r="N44" s="4"/>
      <c r="O44" s="6">
        <v>-3330.951399999999</v>
      </c>
      <c r="Q44" s="6">
        <v>-5982.4244300000064</v>
      </c>
    </row>
    <row r="45" spans="1:17">
      <c r="A45" s="20">
        <f t="shared" si="3"/>
        <v>24</v>
      </c>
      <c r="C45" s="24">
        <v>45046</v>
      </c>
      <c r="E45" s="6">
        <v>-57499.516700000007</v>
      </c>
      <c r="F45" s="17"/>
      <c r="G45" s="4">
        <v>-55019.14428000003</v>
      </c>
      <c r="H45" s="4"/>
      <c r="I45" s="4">
        <v>-1952.7756299999987</v>
      </c>
      <c r="J45" s="4"/>
      <c r="K45" s="4">
        <v>-712.35267999999917</v>
      </c>
      <c r="L45" s="4"/>
      <c r="M45" s="4">
        <v>-1051.5742499999994</v>
      </c>
      <c r="N45" s="4"/>
      <c r="O45" s="6">
        <v>-3338.162589999999</v>
      </c>
      <c r="Q45" s="6">
        <v>-6114.8324100000063</v>
      </c>
    </row>
    <row r="46" spans="1:17">
      <c r="A46" s="20">
        <f t="shared" si="3"/>
        <v>25</v>
      </c>
      <c r="C46" s="24">
        <v>45077</v>
      </c>
      <c r="E46" s="6">
        <v>-60282.640260000015</v>
      </c>
      <c r="F46" s="17"/>
      <c r="G46" s="4">
        <v>-55637.903020000034</v>
      </c>
      <c r="H46" s="4"/>
      <c r="I46" s="4">
        <v>-1977.3545399999987</v>
      </c>
      <c r="J46" s="4"/>
      <c r="K46" s="4">
        <v>-711.30811999999901</v>
      </c>
      <c r="L46" s="4"/>
      <c r="M46" s="4">
        <v>-1066.8229599999995</v>
      </c>
      <c r="N46" s="4"/>
      <c r="O46" s="6">
        <v>-3345.373779999999</v>
      </c>
      <c r="Q46" s="6">
        <v>-6247.2403900000072</v>
      </c>
    </row>
    <row r="47" spans="1:17">
      <c r="A47" s="20">
        <f t="shared" si="3"/>
        <v>26</v>
      </c>
      <c r="C47" s="24">
        <v>45107</v>
      </c>
      <c r="E47" s="6">
        <v>-63065.763820000015</v>
      </c>
      <c r="F47" s="17"/>
      <c r="G47" s="4">
        <v>-56256.661760000032</v>
      </c>
      <c r="H47" s="4"/>
      <c r="I47" s="4">
        <v>-2001.9334499999986</v>
      </c>
      <c r="J47" s="4"/>
      <c r="K47" s="4">
        <v>-710.26355999999896</v>
      </c>
      <c r="L47" s="4"/>
      <c r="M47" s="4">
        <v>-1082.0716699999994</v>
      </c>
      <c r="N47" s="4"/>
      <c r="O47" s="6">
        <v>-3352.584969999999</v>
      </c>
      <c r="Q47" s="6">
        <v>-6379.6483700000072</v>
      </c>
    </row>
    <row r="48" spans="1:17">
      <c r="A48" s="20">
        <f t="shared" si="3"/>
        <v>27</v>
      </c>
      <c r="C48" s="24">
        <v>45138</v>
      </c>
      <c r="E48" s="6">
        <v>-65848.887380000015</v>
      </c>
      <c r="F48" s="17"/>
      <c r="G48" s="4">
        <v>-56875.420500000037</v>
      </c>
      <c r="H48" s="4"/>
      <c r="I48" s="4">
        <v>-2026.5123599999986</v>
      </c>
      <c r="J48" s="4"/>
      <c r="K48" s="4">
        <v>-709.21899999999891</v>
      </c>
      <c r="L48" s="4"/>
      <c r="M48" s="4">
        <v>-1097.3203799999994</v>
      </c>
      <c r="N48" s="4"/>
      <c r="O48" s="6">
        <v>-3359.796159999999</v>
      </c>
      <c r="Q48" s="6">
        <v>-6512.056350000008</v>
      </c>
    </row>
    <row r="49" spans="1:17" ht="10.5" customHeight="1"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6"/>
      <c r="Q49" s="6"/>
    </row>
    <row r="50" spans="1:17" ht="16.2" thickBot="1">
      <c r="A50" s="20">
        <f>A48+1</f>
        <v>28</v>
      </c>
      <c r="C50" s="13" t="s">
        <v>32</v>
      </c>
      <c r="D50" s="1"/>
      <c r="E50" s="27">
        <f t="shared" ref="E50:O50" si="4">AVERAGE(E35:E49)</f>
        <v>-49150.146019999993</v>
      </c>
      <c r="F50" s="7"/>
      <c r="G50" s="27">
        <f t="shared" si="4"/>
        <v>-53162.868060000023</v>
      </c>
      <c r="H50" s="7"/>
      <c r="I50" s="27">
        <f t="shared" si="4"/>
        <v>-1879.0388999999993</v>
      </c>
      <c r="J50" s="7"/>
      <c r="K50" s="27">
        <f t="shared" si="4"/>
        <v>-715.48635999999919</v>
      </c>
      <c r="L50" s="7"/>
      <c r="M50" s="27">
        <f t="shared" si="4"/>
        <v>-1005.8281199999996</v>
      </c>
      <c r="N50" s="7"/>
      <c r="O50" s="27">
        <f t="shared" si="4"/>
        <v>-3316.529019999999</v>
      </c>
      <c r="Q50" s="27">
        <f t="shared" ref="Q50" si="5">AVERAGE(Q35:Q49)</f>
        <v>-5717.6084700000056</v>
      </c>
    </row>
    <row r="51" spans="1:17" ht="16.2" thickTop="1">
      <c r="E51" s="30"/>
      <c r="F51" s="30"/>
    </row>
    <row r="52" spans="1:17">
      <c r="C52" s="3"/>
      <c r="E52" s="13" t="s">
        <v>4</v>
      </c>
      <c r="F52" s="13"/>
      <c r="J52" s="13"/>
      <c r="K52" s="20"/>
      <c r="L52" s="20"/>
      <c r="M52" s="20"/>
      <c r="N52" s="20"/>
    </row>
    <row r="53" spans="1:17">
      <c r="C53" s="31"/>
      <c r="E53" s="13" t="s">
        <v>35</v>
      </c>
      <c r="F53" s="13"/>
      <c r="G53" s="13" t="s">
        <v>4</v>
      </c>
      <c r="H53" s="13"/>
      <c r="I53" s="13" t="s">
        <v>36</v>
      </c>
      <c r="J53" s="13"/>
      <c r="K53" s="20"/>
      <c r="L53" s="20"/>
      <c r="M53" s="13"/>
      <c r="N53" s="13"/>
    </row>
    <row r="54" spans="1:17">
      <c r="C54" s="31"/>
      <c r="E54" s="13" t="s">
        <v>37</v>
      </c>
      <c r="F54" s="13"/>
      <c r="G54" s="13" t="s">
        <v>38</v>
      </c>
      <c r="H54" s="13"/>
      <c r="I54" s="13" t="s">
        <v>39</v>
      </c>
      <c r="J54" s="13"/>
      <c r="K54" s="13"/>
      <c r="L54" s="13"/>
      <c r="M54" s="13"/>
      <c r="N54" s="13"/>
    </row>
    <row r="55" spans="1:17">
      <c r="C55" s="12" t="s">
        <v>15</v>
      </c>
      <c r="E55" s="32" t="s">
        <v>40</v>
      </c>
      <c r="F55" s="8"/>
      <c r="G55" s="32" t="s">
        <v>41</v>
      </c>
      <c r="H55" s="8"/>
      <c r="I55" s="34" t="s">
        <v>42</v>
      </c>
      <c r="J55" s="13"/>
      <c r="K55" s="12" t="s">
        <v>43</v>
      </c>
      <c r="L55" s="13"/>
      <c r="M55" s="13"/>
      <c r="N55" s="13"/>
    </row>
    <row r="56" spans="1:17">
      <c r="C56" s="1"/>
      <c r="E56" s="1"/>
      <c r="F56" s="1"/>
      <c r="G56" s="1"/>
      <c r="H56" s="1"/>
      <c r="I56" s="1"/>
      <c r="J56" s="1"/>
      <c r="K56" s="1"/>
      <c r="L56" s="1"/>
      <c r="N56" s="1"/>
    </row>
    <row r="57" spans="1:17">
      <c r="A57" s="20">
        <f>A50+1</f>
        <v>29</v>
      </c>
      <c r="C57" s="24">
        <f t="shared" ref="C57:C69" si="6">C36</f>
        <v>44773</v>
      </c>
      <c r="E57" s="28">
        <v>4936136.9185995692</v>
      </c>
      <c r="F57" s="29"/>
      <c r="G57" s="7">
        <v>-6765870.9772862718</v>
      </c>
      <c r="H57" s="7"/>
      <c r="I57" s="7">
        <v>4209.9942366928162</v>
      </c>
      <c r="K57" s="7">
        <f>SUM(E14:Q14)+SUM(E36:Q36)+SUM(E57:I57)</f>
        <v>-9.5460563898086548E-9</v>
      </c>
      <c r="L57" s="7"/>
      <c r="M57" s="1"/>
      <c r="N57" s="2"/>
    </row>
    <row r="58" spans="1:17">
      <c r="A58" s="20">
        <f>A57+1</f>
        <v>30</v>
      </c>
      <c r="C58" s="24">
        <f t="shared" si="6"/>
        <v>44804</v>
      </c>
      <c r="E58" s="6">
        <v>4931278.2038737945</v>
      </c>
      <c r="F58" s="17"/>
      <c r="G58" s="4">
        <v>-6757536.0680643106</v>
      </c>
      <c r="H58" s="4"/>
      <c r="I58" s="4">
        <v>4314.0842705060759</v>
      </c>
      <c r="K58" s="4">
        <f t="shared" ref="K58:K69" si="7">SUM(E15:Q15)+SUM(E37:Q37)+SUM(E58:I58)</f>
        <v>-9.7788870334625244E-9</v>
      </c>
      <c r="L58" s="4"/>
      <c r="M58" s="2"/>
      <c r="N58" s="2"/>
    </row>
    <row r="59" spans="1:17">
      <c r="A59" s="20">
        <f t="shared" ref="A59:A69" si="8">A58+1</f>
        <v>31</v>
      </c>
      <c r="C59" s="24">
        <f t="shared" si="6"/>
        <v>44834</v>
      </c>
      <c r="E59" s="6">
        <v>4926419.4891480189</v>
      </c>
      <c r="F59" s="17"/>
      <c r="G59" s="4">
        <v>-6749201.1588423485</v>
      </c>
      <c r="H59" s="4"/>
      <c r="I59" s="4">
        <v>4418.1743043193364</v>
      </c>
      <c r="K59" s="4">
        <f t="shared" si="7"/>
        <v>-1.0011717677116394E-8</v>
      </c>
      <c r="L59" s="4"/>
      <c r="M59" s="1"/>
      <c r="N59" s="2"/>
    </row>
    <row r="60" spans="1:17">
      <c r="A60" s="20">
        <f t="shared" si="8"/>
        <v>32</v>
      </c>
      <c r="C60" s="24">
        <f t="shared" si="6"/>
        <v>44865</v>
      </c>
      <c r="E60" s="6">
        <v>4921560.7744222442</v>
      </c>
      <c r="F60" s="17"/>
      <c r="G60" s="4">
        <v>-6740866.2496203873</v>
      </c>
      <c r="H60" s="4"/>
      <c r="I60" s="4">
        <v>4522.2643381325934</v>
      </c>
      <c r="K60" s="4">
        <f t="shared" si="7"/>
        <v>-1.0244548320770264E-8</v>
      </c>
      <c r="L60" s="4"/>
      <c r="M60" s="1"/>
      <c r="N60" s="2"/>
    </row>
    <row r="61" spans="1:17">
      <c r="A61" s="20">
        <f t="shared" si="8"/>
        <v>33</v>
      </c>
      <c r="C61" s="24">
        <f t="shared" si="6"/>
        <v>44895</v>
      </c>
      <c r="E61" s="6">
        <v>4916702.0596964676</v>
      </c>
      <c r="F61" s="17"/>
      <c r="G61" s="4">
        <v>-6732531.3403984262</v>
      </c>
      <c r="H61" s="4"/>
      <c r="I61" s="4">
        <v>4626.3543719458539</v>
      </c>
      <c r="K61" s="4">
        <f t="shared" si="7"/>
        <v>-1.257285475730896E-8</v>
      </c>
      <c r="L61" s="4"/>
      <c r="M61" s="1"/>
      <c r="N61" s="2"/>
    </row>
    <row r="62" spans="1:17">
      <c r="A62" s="20">
        <f t="shared" si="8"/>
        <v>34</v>
      </c>
      <c r="C62" s="24">
        <f t="shared" si="6"/>
        <v>44926</v>
      </c>
      <c r="E62" s="6">
        <v>4911843.344970691</v>
      </c>
      <c r="F62" s="17"/>
      <c r="G62" s="4">
        <v>-6724196.4311764659</v>
      </c>
      <c r="H62" s="4"/>
      <c r="I62" s="4">
        <v>4730.4444057591127</v>
      </c>
      <c r="K62" s="4">
        <f t="shared" si="7"/>
        <v>-1.5599653124809265E-8</v>
      </c>
      <c r="L62" s="4"/>
      <c r="M62" s="1"/>
      <c r="N62" s="2"/>
    </row>
    <row r="63" spans="1:17">
      <c r="A63" s="20">
        <f t="shared" si="8"/>
        <v>35</v>
      </c>
      <c r="C63" s="24">
        <f t="shared" si="6"/>
        <v>44957</v>
      </c>
      <c r="E63" s="6">
        <v>4907713.5766757047</v>
      </c>
      <c r="F63" s="17"/>
      <c r="G63" s="4">
        <v>-6716590.4683852931</v>
      </c>
      <c r="H63" s="4"/>
      <c r="I63" s="4">
        <v>4834.5344395723732</v>
      </c>
      <c r="K63" s="4">
        <f t="shared" si="7"/>
        <v>-1.5832483768463135E-8</v>
      </c>
      <c r="L63" s="4"/>
      <c r="M63" s="1"/>
      <c r="N63" s="2"/>
    </row>
    <row r="64" spans="1:17">
      <c r="A64" s="20">
        <f t="shared" si="8"/>
        <v>36</v>
      </c>
      <c r="C64" s="24">
        <f t="shared" si="6"/>
        <v>44985</v>
      </c>
      <c r="E64" s="6">
        <v>4903583.8083807174</v>
      </c>
      <c r="F64" s="17"/>
      <c r="G64" s="4">
        <v>-6708984.5055941204</v>
      </c>
      <c r="H64" s="4"/>
      <c r="I64" s="4">
        <v>4938.6244733856338</v>
      </c>
      <c r="K64" s="4">
        <f t="shared" si="7"/>
        <v>-1.6996636986732483E-8</v>
      </c>
      <c r="L64" s="4"/>
      <c r="M64" s="1"/>
      <c r="N64" s="2"/>
    </row>
    <row r="65" spans="1:14">
      <c r="A65" s="20">
        <f t="shared" si="8"/>
        <v>37</v>
      </c>
      <c r="C65" s="24">
        <f t="shared" si="6"/>
        <v>45016</v>
      </c>
      <c r="E65" s="6">
        <v>4899454.0400857301</v>
      </c>
      <c r="F65" s="17"/>
      <c r="G65" s="4">
        <v>-6701378.5428029448</v>
      </c>
      <c r="H65" s="4"/>
      <c r="I65" s="4">
        <v>5042.7145071988925</v>
      </c>
      <c r="K65" s="4">
        <f t="shared" si="7"/>
        <v>-1.5599653124809265E-8</v>
      </c>
      <c r="L65" s="4"/>
      <c r="M65" s="1"/>
      <c r="N65" s="2"/>
    </row>
    <row r="66" spans="1:14">
      <c r="A66" s="20">
        <f t="shared" si="8"/>
        <v>38</v>
      </c>
      <c r="C66" s="24">
        <f t="shared" si="6"/>
        <v>45046</v>
      </c>
      <c r="E66" s="6">
        <v>4895324.2717907429</v>
      </c>
      <c r="F66" s="17"/>
      <c r="G66" s="4">
        <v>-6693772.5800117711</v>
      </c>
      <c r="H66" s="4"/>
      <c r="I66" s="4">
        <v>5146.8045410121522</v>
      </c>
      <c r="K66" s="4">
        <f t="shared" si="7"/>
        <v>-1.6065314412117004E-8</v>
      </c>
      <c r="L66" s="4"/>
      <c r="M66" s="1"/>
      <c r="N66" s="2"/>
    </row>
    <row r="67" spans="1:14">
      <c r="A67" s="20">
        <f t="shared" si="8"/>
        <v>39</v>
      </c>
      <c r="C67" s="24">
        <f t="shared" si="6"/>
        <v>45077</v>
      </c>
      <c r="E67" s="6">
        <v>4891194.5034957575</v>
      </c>
      <c r="F67" s="17"/>
      <c r="G67" s="4">
        <v>-6686166.6172205992</v>
      </c>
      <c r="H67" s="4"/>
      <c r="I67" s="4">
        <v>5250.8945748254127</v>
      </c>
      <c r="K67" s="4">
        <f t="shared" si="7"/>
        <v>-1.6065314412117004E-8</v>
      </c>
      <c r="L67" s="4"/>
      <c r="M67" s="1"/>
      <c r="N67" s="2"/>
    </row>
    <row r="68" spans="1:14">
      <c r="A68" s="20">
        <f t="shared" si="8"/>
        <v>40</v>
      </c>
      <c r="C68" s="24">
        <f t="shared" si="6"/>
        <v>45107</v>
      </c>
      <c r="E68" s="6">
        <v>4887064.7352007693</v>
      </c>
      <c r="F68" s="17"/>
      <c r="G68" s="4">
        <v>-6678560.6544294264</v>
      </c>
      <c r="H68" s="4"/>
      <c r="I68" s="4">
        <v>5354.9846086386706</v>
      </c>
      <c r="K68" s="4">
        <f t="shared" si="7"/>
        <v>-1.8393620848655701E-8</v>
      </c>
      <c r="L68" s="4"/>
      <c r="M68" s="1"/>
      <c r="N68" s="2"/>
    </row>
    <row r="69" spans="1:14">
      <c r="A69" s="20">
        <f t="shared" si="8"/>
        <v>41</v>
      </c>
      <c r="C69" s="24">
        <f t="shared" si="6"/>
        <v>45138</v>
      </c>
      <c r="E69" s="6">
        <v>4882934.9669057829</v>
      </c>
      <c r="F69" s="17"/>
      <c r="G69" s="4">
        <v>-6670954.6916382536</v>
      </c>
      <c r="H69" s="4"/>
      <c r="I69" s="4">
        <v>5459.0746424519311</v>
      </c>
      <c r="K69" s="4">
        <f t="shared" si="7"/>
        <v>-1.862645149230957E-8</v>
      </c>
      <c r="L69" s="4"/>
      <c r="M69" s="1"/>
      <c r="N69" s="1"/>
    </row>
    <row r="70" spans="1:14">
      <c r="C70" s="1"/>
      <c r="E70" s="4"/>
      <c r="F70" s="4"/>
      <c r="G70" s="4"/>
      <c r="H70" s="4"/>
      <c r="I70" s="4"/>
      <c r="J70" s="4"/>
      <c r="K70" s="4"/>
      <c r="L70" s="4"/>
      <c r="M70" s="1"/>
      <c r="N70" s="1"/>
    </row>
    <row r="71" spans="1:14" ht="16.2" thickBot="1">
      <c r="A71" s="20">
        <f>A69+1</f>
        <v>42</v>
      </c>
      <c r="C71" s="13" t="s">
        <v>32</v>
      </c>
      <c r="E71" s="33">
        <f>AVERAGE(E56:E70)</f>
        <v>4908554.6687112302</v>
      </c>
      <c r="F71" s="7"/>
      <c r="G71" s="27">
        <f>AVERAGE(G56:G70)</f>
        <v>-6717431.5604208158</v>
      </c>
      <c r="H71" s="7"/>
      <c r="I71" s="27">
        <f>AVERAGE(I56:I70)</f>
        <v>4834.5344395723732</v>
      </c>
      <c r="J71" s="4"/>
      <c r="K71" s="27">
        <f>AVERAGE(K56:K70)</f>
        <v>-1.4256399411421556E-8</v>
      </c>
      <c r="L71" s="7"/>
      <c r="M71" s="2"/>
      <c r="N71" s="2"/>
    </row>
    <row r="72" spans="1:14" ht="16.2" thickTop="1">
      <c r="E72" s="25"/>
      <c r="F72" s="25"/>
      <c r="G72" s="25"/>
      <c r="H72" s="25"/>
    </row>
    <row r="73" spans="1:14">
      <c r="A73" s="20">
        <f>A71+1</f>
        <v>43</v>
      </c>
      <c r="C73" s="20" t="s">
        <v>44</v>
      </c>
      <c r="E73" s="25">
        <f>+E69-E57</f>
        <v>-53201.951693786308</v>
      </c>
      <c r="F73" s="25"/>
      <c r="G73" s="25">
        <f>+G69-G57</f>
        <v>94916.285648018122</v>
      </c>
      <c r="H73" s="25"/>
      <c r="I73" s="25">
        <f>+I69-I57</f>
        <v>1249.0804057591149</v>
      </c>
    </row>
    <row r="75" spans="1:14">
      <c r="E75" s="18"/>
      <c r="F75" s="18"/>
      <c r="G75" s="1"/>
      <c r="H75" s="1"/>
    </row>
    <row r="76" spans="1:14">
      <c r="A76" s="37" t="s">
        <v>45</v>
      </c>
      <c r="B76" s="38"/>
      <c r="C76" s="38"/>
      <c r="D76" s="38"/>
      <c r="E76" s="38"/>
      <c r="F76" s="38"/>
      <c r="G76" s="38"/>
    </row>
  </sheetData>
  <mergeCells count="5">
    <mergeCell ref="C1:O1"/>
    <mergeCell ref="C3:O3"/>
    <mergeCell ref="C4:O4"/>
    <mergeCell ref="C5:O5"/>
    <mergeCell ref="A76:G76"/>
  </mergeCells>
  <phoneticPr fontId="1" type="noConversion"/>
  <printOptions horizontalCentered="1"/>
  <pageMargins left="0.7" right="0.7" top="0.75" bottom="0.35" header="0.3" footer="0.3"/>
  <pageSetup scale="60" orientation="portrait" horizontalDpi="200" verticalDpi="200" r:id="rId1"/>
  <headerFooter alignWithMargins="0">
    <oddHeader>&amp;RExhibit___(APA/SPA/ADH/MBR-4, Schedule 5)
Page 1 of 1</oddHeader>
  </headerFooter>
  <ignoredErrors>
    <ignoredError sqref="A12 O12 M12 K12 I12 G12 C12:E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APA-SPA-ADH-MBR-4, Sch 5</vt:lpstr>
      <vt:lpstr>\P</vt:lpstr>
      <vt:lpstr>'APA-SPA-ADH-MBR-4, Sch 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2022-06-15T15:23:50Z</dcterms:created>
  <dcterms:modified xsi:type="dcterms:W3CDTF">2022-06-15T15:23:59Z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